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206"/>
  <workbookPr autoCompressPictures="0"/>
  <bookViews>
    <workbookView xWindow="360" yWindow="40" windowWidth="25100" windowHeight="16160" activeTab="1"/>
  </bookViews>
  <sheets>
    <sheet name="Risk Analysis" sheetId="3" r:id="rId1"/>
    <sheet name="Wenner - Ground Resistivity" sheetId="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4" i="4" l="1"/>
  <c r="D14" i="4"/>
  <c r="A14" i="4"/>
  <c r="E13" i="4"/>
  <c r="D13" i="4"/>
  <c r="A13" i="4"/>
  <c r="E12" i="4"/>
  <c r="D12" i="4"/>
  <c r="A12" i="4"/>
  <c r="E11" i="4"/>
  <c r="D11" i="4"/>
  <c r="A11" i="4"/>
  <c r="E10" i="4"/>
  <c r="D10" i="4"/>
  <c r="A10" i="4"/>
  <c r="E9" i="4"/>
  <c r="D9" i="4"/>
  <c r="A9" i="4"/>
  <c r="E8" i="4"/>
  <c r="D8" i="4"/>
  <c r="A8" i="4"/>
  <c r="E7" i="4"/>
  <c r="D7" i="4"/>
  <c r="A7" i="4"/>
  <c r="E6" i="4"/>
  <c r="D6" i="4"/>
  <c r="A6" i="4"/>
  <c r="B18" i="3"/>
  <c r="B15" i="3"/>
  <c r="B16" i="3"/>
  <c r="B23" i="3"/>
  <c r="B20" i="3"/>
  <c r="B41" i="3"/>
</calcChain>
</file>

<file path=xl/sharedStrings.xml><?xml version="1.0" encoding="utf-8"?>
<sst xmlns="http://schemas.openxmlformats.org/spreadsheetml/2006/main" count="108" uniqueCount="103">
  <si>
    <t>Date: 12-11-07</t>
  </si>
  <si>
    <t>Risk analyse (lightning strike protection)</t>
  </si>
  <si>
    <t xml:space="preserve"> Vila R.S.António Lighthouse</t>
  </si>
  <si>
    <t>INPUT DATA</t>
  </si>
  <si>
    <t>Struture characterization</t>
  </si>
  <si>
    <t>Local Keraunic index</t>
  </si>
  <si>
    <r>
      <t>C1</t>
    </r>
    <r>
      <rPr>
        <sz val="8"/>
        <rFont val="Arial"/>
        <family val="2"/>
      </rPr>
      <t xml:space="preserve"> ; Coefficient</t>
    </r>
  </si>
  <si>
    <t>Coefficient C1</t>
  </si>
  <si>
    <t>Structure located in an area where there are other</t>
  </si>
  <si>
    <t>Coefficient C2</t>
  </si>
  <si>
    <t>structures or trees of the same height or higher</t>
  </si>
  <si>
    <t>Coefficient C3</t>
  </si>
  <si>
    <t>Structure surrounded by lower structures</t>
  </si>
  <si>
    <t>Coefficient C4</t>
  </si>
  <si>
    <t>Isolated Structure</t>
  </si>
  <si>
    <t>Coefficient C5</t>
  </si>
  <si>
    <t>Isolated structure situated on a hill or promontory</t>
  </si>
  <si>
    <t>Height of tower</t>
  </si>
  <si>
    <r>
      <t>C2</t>
    </r>
    <r>
      <rPr>
        <sz val="8"/>
        <rFont val="Arial"/>
        <family val="2"/>
      </rPr>
      <t xml:space="preserve"> ; Strutural coefficient</t>
    </r>
  </si>
  <si>
    <t>Result of calculations</t>
  </si>
  <si>
    <t>Roff</t>
  </si>
  <si>
    <t>Metalic</t>
  </si>
  <si>
    <t>Common</t>
  </si>
  <si>
    <t>Flammable</t>
  </si>
  <si>
    <t>Ng density of impacts per Km2, year</t>
  </si>
  <si>
    <t>Nd expected frequency of impacts</t>
  </si>
  <si>
    <t>Metal</t>
  </si>
  <si>
    <t>on the structure</t>
  </si>
  <si>
    <t>Commom</t>
  </si>
  <si>
    <t>Nc acceptable frequency of impacts</t>
  </si>
  <si>
    <t>E efficiency of protection to install ≥</t>
  </si>
  <si>
    <r>
      <t>C3</t>
    </r>
    <r>
      <rPr>
        <sz val="8"/>
        <rFont val="Arial"/>
        <family val="2"/>
      </rPr>
      <t xml:space="preserve"> ; Stuture content</t>
    </r>
  </si>
  <si>
    <t>Commom value or normaly flammable</t>
  </si>
  <si>
    <t>If Na - Nc is negative it is not necessary</t>
  </si>
  <si>
    <t>High value or particularly flammable</t>
  </si>
  <si>
    <t>protection</t>
  </si>
  <si>
    <t>Exceptional value, irreplaceable or highly flammable, explosive</t>
  </si>
  <si>
    <r>
      <t>C4</t>
    </r>
    <r>
      <rPr>
        <sz val="8"/>
        <rFont val="Arial"/>
        <family val="2"/>
      </rPr>
      <t xml:space="preserve"> ; Occupancy of the structure</t>
    </r>
  </si>
  <si>
    <t>Unoccupied</t>
  </si>
  <si>
    <t>Normally occupied</t>
  </si>
  <si>
    <t>Difficult to evacuate or risk of panic</t>
  </si>
  <si>
    <r>
      <t>C5</t>
    </r>
    <r>
      <rPr>
        <sz val="8"/>
        <rFont val="Arial"/>
        <family val="2"/>
      </rPr>
      <t xml:space="preserve"> ; Consequences of impact</t>
    </r>
  </si>
  <si>
    <t>No need for continuity of service and some</t>
  </si>
  <si>
    <t>effect on the neighbourhood</t>
  </si>
  <si>
    <t>Need for continuity of service and some</t>
  </si>
  <si>
    <t>Table B.10</t>
  </si>
  <si>
    <t>E</t>
  </si>
  <si>
    <t>Level of protection</t>
  </si>
  <si>
    <t>I(kA)</t>
  </si>
  <si>
    <t>D(m)</t>
  </si>
  <si>
    <t>Efficiency calculated</t>
  </si>
  <si>
    <t>corresponding</t>
  </si>
  <si>
    <t>Rated crest</t>
  </si>
  <si>
    <t>Distance from start</t>
  </si>
  <si>
    <t>maximum</t>
  </si>
  <si>
    <t>Efficiency of protection to install ≥</t>
  </si>
  <si>
    <t>E &gt; 0,999</t>
  </si>
  <si>
    <t>Nível I++</t>
  </si>
  <si>
    <t>(a)</t>
  </si>
  <si>
    <t>0,99 &lt; E ≤ 0,999</t>
  </si>
  <si>
    <t>Nível I+</t>
  </si>
  <si>
    <t>(b)</t>
  </si>
  <si>
    <t>0,98 &lt; E ≤ 0,999</t>
  </si>
  <si>
    <t xml:space="preserve">Nível I </t>
  </si>
  <si>
    <t>0,95 &lt; E ≤ 0,98</t>
  </si>
  <si>
    <t>Nível II</t>
  </si>
  <si>
    <t>0,90 &lt; E ≤ 0,95</t>
  </si>
  <si>
    <t>Nível III</t>
  </si>
  <si>
    <t>0,90 &lt; E ≤ 0,80</t>
  </si>
  <si>
    <t>Nível IV</t>
  </si>
  <si>
    <t>E &lt; 0</t>
  </si>
  <si>
    <t>It is not necessary protection</t>
  </si>
  <si>
    <t>Selecting the level of protection</t>
  </si>
  <si>
    <t>if Nd ≤ Nc protection is not neccessary</t>
  </si>
  <si>
    <t>If Nd &gt; Nc you must install protection system of efficiency (E) and corresponding level of protection in selected table B.10</t>
  </si>
  <si>
    <t>Additional measures:</t>
  </si>
  <si>
    <t>(a) Struture protected by PDI with decrease protection radius</t>
  </si>
  <si>
    <t>(b) Struture protected by PDI</t>
  </si>
  <si>
    <t>Outcome of risk analysis:</t>
  </si>
  <si>
    <t>Local:</t>
  </si>
  <si>
    <t>Vila Real de Santo António Lighthouse</t>
  </si>
  <si>
    <t>Date:</t>
  </si>
  <si>
    <t>Analysis of ground resistivity using the Wenner method</t>
  </si>
  <si>
    <t>Test electrodes depth</t>
  </si>
  <si>
    <t>Meters</t>
  </si>
  <si>
    <t>Depth</t>
  </si>
  <si>
    <t>Distance between
electrodes</t>
  </si>
  <si>
    <t>Measured
value (Ω)</t>
  </si>
  <si>
    <t>groud resistivity (Ω.m)</t>
  </si>
  <si>
    <t>Estimated</t>
  </si>
  <si>
    <t>Simplified formula</t>
  </si>
  <si>
    <t>Complete Formula</t>
  </si>
  <si>
    <t>Profiles of resistivity</t>
  </si>
  <si>
    <t>Ascendant:</t>
  </si>
  <si>
    <t>Clay surface area and wet the bottom and rocky</t>
  </si>
  <si>
    <t xml:space="preserve">  Descending: </t>
  </si>
  <si>
    <t>Surface area very dry and sandy area below</t>
  </si>
  <si>
    <t xml:space="preserve">  Plan: </t>
  </si>
  <si>
    <t>Rocky ground, dry</t>
  </si>
  <si>
    <t>Obs:</t>
  </si>
  <si>
    <t>This is an area of dune area where the surface is dry and loose sand</t>
  </si>
  <si>
    <t>Without value or not flamable</t>
  </si>
  <si>
    <t>Effect on the neighbourhood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</si>
</sst>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Down="1">
      <left style="medium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2" fillId="0" borderId="5" xfId="1" applyFont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center"/>
    </xf>
    <xf numFmtId="0" fontId="3" fillId="0" borderId="0" xfId="0" applyFont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/>
    </xf>
    <xf numFmtId="0" fontId="4" fillId="0" borderId="2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vertical="center"/>
    </xf>
    <xf numFmtId="0" fontId="4" fillId="0" borderId="0" xfId="1" applyFont="1" applyBorder="1" applyAlignment="1" applyProtection="1">
      <alignment vertical="center"/>
    </xf>
    <xf numFmtId="0" fontId="2" fillId="0" borderId="3" xfId="1" applyFont="1" applyBorder="1" applyAlignment="1" applyProtection="1">
      <alignment vertical="center"/>
    </xf>
    <xf numFmtId="0" fontId="2" fillId="0" borderId="4" xfId="1" applyFont="1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8" xfId="1" applyFont="1" applyBorder="1" applyProtection="1"/>
    <xf numFmtId="0" fontId="2" fillId="0" borderId="9" xfId="1" applyFont="1" applyBorder="1" applyProtection="1"/>
    <xf numFmtId="0" fontId="2" fillId="2" borderId="4" xfId="1" applyFont="1" applyFill="1" applyBorder="1" applyProtection="1"/>
    <xf numFmtId="0" fontId="2" fillId="0" borderId="3" xfId="1" applyFont="1" applyBorder="1" applyProtection="1"/>
    <xf numFmtId="0" fontId="2" fillId="3" borderId="4" xfId="1" applyFont="1" applyFill="1" applyBorder="1" applyProtection="1"/>
    <xf numFmtId="0" fontId="2" fillId="4" borderId="4" xfId="1" applyFont="1" applyFill="1" applyBorder="1" applyProtection="1"/>
    <xf numFmtId="0" fontId="2" fillId="5" borderId="4" xfId="1" applyFont="1" applyFill="1" applyBorder="1" applyProtection="1"/>
    <xf numFmtId="0" fontId="2" fillId="6" borderId="4" xfId="1" applyFont="1" applyFill="1" applyBorder="1" applyProtection="1"/>
    <xf numFmtId="0" fontId="2" fillId="0" borderId="4" xfId="1" applyFont="1" applyBorder="1" applyAlignment="1" applyProtection="1">
      <alignment horizontal="left" vertical="center"/>
    </xf>
    <xf numFmtId="0" fontId="2" fillId="0" borderId="5" xfId="1" applyFont="1" applyBorder="1" applyAlignment="1" applyProtection="1">
      <alignment horizontal="left" vertical="center"/>
    </xf>
    <xf numFmtId="0" fontId="2" fillId="0" borderId="2" xfId="1" applyFont="1" applyBorder="1" applyProtection="1"/>
    <xf numFmtId="0" fontId="2" fillId="0" borderId="0" xfId="1" applyFont="1" applyBorder="1" applyAlignment="1" applyProtection="1">
      <alignment horizontal="center" vertical="center"/>
    </xf>
    <xf numFmtId="0" fontId="4" fillId="0" borderId="2" xfId="1" applyFont="1" applyBorder="1" applyProtection="1"/>
    <xf numFmtId="0" fontId="2" fillId="0" borderId="13" xfId="1" applyFont="1" applyBorder="1" applyAlignment="1" applyProtection="1">
      <alignment horizontal="center"/>
    </xf>
    <xf numFmtId="0" fontId="2" fillId="0" borderId="22" xfId="1" applyFont="1" applyBorder="1" applyProtection="1"/>
    <xf numFmtId="0" fontId="3" fillId="0" borderId="5" xfId="0" applyFont="1" applyBorder="1" applyAlignment="1" applyProtection="1">
      <alignment horizontal="center" vertical="center"/>
    </xf>
    <xf numFmtId="0" fontId="2" fillId="0" borderId="17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25" xfId="1" applyFont="1" applyBorder="1" applyProtection="1"/>
    <xf numFmtId="0" fontId="2" fillId="0" borderId="26" xfId="1" applyFont="1" applyBorder="1" applyProtection="1"/>
    <xf numFmtId="0" fontId="2" fillId="0" borderId="5" xfId="0" applyFont="1" applyBorder="1" applyAlignment="1" applyProtection="1">
      <alignment horizontal="center" vertical="center"/>
    </xf>
    <xf numFmtId="0" fontId="4" fillId="4" borderId="2" xfId="1" applyFont="1" applyFill="1" applyBorder="1" applyAlignment="1" applyProtection="1">
      <alignment horizontal="left" vertical="center"/>
    </xf>
    <xf numFmtId="0" fontId="2" fillId="4" borderId="0" xfId="1" applyFont="1" applyFill="1" applyBorder="1" applyProtection="1"/>
    <xf numFmtId="0" fontId="2" fillId="0" borderId="27" xfId="1" applyFont="1" applyBorder="1" applyAlignment="1" applyProtection="1">
      <alignment horizontal="center" vertical="center"/>
    </xf>
    <xf numFmtId="0" fontId="2" fillId="0" borderId="2" xfId="1" applyFont="1" applyFill="1" applyBorder="1" applyProtection="1"/>
    <xf numFmtId="0" fontId="4" fillId="5" borderId="2" xfId="1" applyFont="1" applyFill="1" applyBorder="1" applyProtection="1"/>
    <xf numFmtId="0" fontId="2" fillId="5" borderId="0" xfId="1" applyFont="1" applyFill="1" applyBorder="1" applyProtection="1"/>
    <xf numFmtId="0" fontId="4" fillId="6" borderId="14" xfId="1" applyFont="1" applyFill="1" applyBorder="1" applyAlignment="1" applyProtection="1">
      <alignment horizontal="left"/>
    </xf>
    <xf numFmtId="0" fontId="4" fillId="6" borderId="15" xfId="1" applyFont="1" applyFill="1" applyBorder="1" applyAlignment="1" applyProtection="1">
      <alignment horizontal="left"/>
    </xf>
    <xf numFmtId="0" fontId="4" fillId="0" borderId="15" xfId="1" applyFont="1" applyBorder="1" applyAlignment="1" applyProtection="1">
      <alignment horizontal="left"/>
    </xf>
    <xf numFmtId="0" fontId="2" fillId="0" borderId="31" xfId="1" applyFont="1" applyBorder="1" applyAlignment="1" applyProtection="1">
      <alignment horizontal="center" vertical="center"/>
    </xf>
    <xf numFmtId="0" fontId="2" fillId="0" borderId="32" xfId="1" applyFont="1" applyBorder="1" applyProtection="1"/>
    <xf numFmtId="0" fontId="4" fillId="0" borderId="0" xfId="1" applyFont="1" applyBorder="1" applyAlignment="1" applyProtection="1">
      <alignment horizontal="center" vertical="center"/>
    </xf>
    <xf numFmtId="0" fontId="2" fillId="0" borderId="40" xfId="1" applyFont="1" applyBorder="1" applyProtection="1"/>
    <xf numFmtId="0" fontId="2" fillId="0" borderId="1" xfId="1" applyFont="1" applyBorder="1" applyProtection="1"/>
    <xf numFmtId="0" fontId="2" fillId="0" borderId="0" xfId="1" applyFont="1" applyAlignment="1" applyProtection="1">
      <alignment horizontal="right"/>
    </xf>
    <xf numFmtId="0" fontId="4" fillId="0" borderId="33" xfId="1" applyFont="1" applyBorder="1" applyProtection="1"/>
    <xf numFmtId="0" fontId="2" fillId="0" borderId="11" xfId="1" applyFont="1" applyBorder="1" applyProtection="1"/>
    <xf numFmtId="0" fontId="2" fillId="0" borderId="12" xfId="1" applyFont="1" applyBorder="1" applyProtection="1"/>
    <xf numFmtId="0" fontId="2" fillId="0" borderId="35" xfId="1" applyFont="1" applyBorder="1" applyProtection="1"/>
    <xf numFmtId="0" fontId="2" fillId="0" borderId="36" xfId="1" applyFont="1" applyBorder="1" applyProtection="1"/>
    <xf numFmtId="0" fontId="2" fillId="0" borderId="41" xfId="1" applyFont="1" applyBorder="1" applyProtection="1"/>
    <xf numFmtId="0" fontId="2" fillId="0" borderId="42" xfId="1" applyFont="1" applyBorder="1" applyProtection="1"/>
    <xf numFmtId="0" fontId="5" fillId="0" borderId="1" xfId="0" applyFont="1" applyBorder="1" applyAlignment="1" applyProtection="1">
      <alignment horizontal="right"/>
      <protection locked="0"/>
    </xf>
    <xf numFmtId="0" fontId="5" fillId="0" borderId="1" xfId="0" applyFont="1" applyBorder="1" applyProtection="1">
      <protection locked="0"/>
    </xf>
    <xf numFmtId="14" fontId="5" fillId="0" borderId="1" xfId="0" applyNumberFormat="1" applyFont="1" applyBorder="1" applyAlignment="1" applyProtection="1">
      <alignment horizontal="left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5" fillId="0" borderId="15" xfId="0" applyFont="1" applyBorder="1"/>
    <xf numFmtId="0" fontId="5" fillId="0" borderId="15" xfId="0" applyFont="1" applyBorder="1" applyAlignment="1">
      <alignment horizontal="right"/>
    </xf>
    <xf numFmtId="0" fontId="5" fillId="0" borderId="1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3" fillId="0" borderId="20" xfId="0" applyFont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right"/>
    </xf>
    <xf numFmtId="0" fontId="4" fillId="0" borderId="1" xfId="1" applyFont="1" applyBorder="1" applyAlignment="1" applyProtection="1">
      <alignment horizontal="left"/>
    </xf>
    <xf numFmtId="0" fontId="4" fillId="0" borderId="1" xfId="1" applyFont="1" applyBorder="1" applyAlignment="1" applyProtection="1">
      <alignment horizontal="right"/>
    </xf>
    <xf numFmtId="0" fontId="4" fillId="2" borderId="6" xfId="1" applyFont="1" applyFill="1" applyBorder="1" applyAlignment="1" applyProtection="1">
      <alignment horizontal="left"/>
    </xf>
    <xf numFmtId="0" fontId="4" fillId="2" borderId="7" xfId="1" applyFont="1" applyFill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center" vertical="center"/>
    </xf>
    <xf numFmtId="0" fontId="2" fillId="0" borderId="17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4" fillId="3" borderId="14" xfId="1" applyFont="1" applyFill="1" applyBorder="1" applyAlignment="1" applyProtection="1">
      <alignment horizontal="center"/>
    </xf>
    <xf numFmtId="0" fontId="2" fillId="3" borderId="15" xfId="1" applyFont="1" applyFill="1" applyBorder="1" applyProtection="1"/>
    <xf numFmtId="0" fontId="2" fillId="0" borderId="21" xfId="1" applyFont="1" applyFill="1" applyBorder="1" applyAlignment="1" applyProtection="1">
      <alignment horizontal="left"/>
    </xf>
    <xf numFmtId="0" fontId="3" fillId="0" borderId="23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left" vertical="center"/>
    </xf>
    <xf numFmtId="0" fontId="2" fillId="0" borderId="15" xfId="1" applyFont="1" applyFill="1" applyBorder="1" applyAlignment="1" applyProtection="1">
      <alignment horizontal="left" vertical="center"/>
    </xf>
    <xf numFmtId="0" fontId="2" fillId="0" borderId="16" xfId="1" applyFont="1" applyFill="1" applyBorder="1" applyAlignment="1" applyProtection="1">
      <alignment horizontal="left" vertical="center"/>
    </xf>
    <xf numFmtId="0" fontId="2" fillId="0" borderId="28" xfId="1" applyFont="1" applyFill="1" applyBorder="1" applyAlignment="1" applyProtection="1">
      <alignment horizontal="left" vertical="center"/>
    </xf>
    <xf numFmtId="0" fontId="2" fillId="0" borderId="29" xfId="1" applyFont="1" applyFill="1" applyBorder="1" applyAlignment="1" applyProtection="1">
      <alignment horizontal="left" vertical="center"/>
    </xf>
    <xf numFmtId="0" fontId="2" fillId="0" borderId="30" xfId="1" applyFont="1" applyFill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0" fontId="2" fillId="0" borderId="34" xfId="1" applyFont="1" applyBorder="1" applyAlignment="1" applyProtection="1">
      <alignment horizontal="center" vertical="center"/>
    </xf>
    <xf numFmtId="0" fontId="2" fillId="0" borderId="35" xfId="1" applyFont="1" applyBorder="1" applyAlignment="1" applyProtection="1">
      <alignment horizontal="center" vertical="center" wrapText="1"/>
    </xf>
    <xf numFmtId="0" fontId="2" fillId="0" borderId="36" xfId="1" applyFont="1" applyBorder="1" applyAlignment="1" applyProtection="1">
      <alignment horizontal="center" vertical="center" wrapText="1"/>
    </xf>
    <xf numFmtId="0" fontId="2" fillId="0" borderId="24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0" fontId="2" fillId="0" borderId="35" xfId="1" applyFont="1" applyBorder="1" applyAlignment="1" applyProtection="1">
      <alignment horizontal="center" vertical="center"/>
    </xf>
    <xf numFmtId="0" fontId="2" fillId="0" borderId="36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16" xfId="1" applyFont="1" applyBorder="1" applyAlignment="1" applyProtection="1">
      <alignment horizontal="center" vertical="center"/>
    </xf>
    <xf numFmtId="0" fontId="2" fillId="0" borderId="3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7" borderId="5" xfId="1" applyFont="1" applyFill="1" applyBorder="1" applyAlignment="1" applyProtection="1">
      <alignment horizontal="center"/>
    </xf>
    <xf numFmtId="0" fontId="2" fillId="7" borderId="27" xfId="1" applyFont="1" applyFill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/>
    </xf>
    <xf numFmtId="0" fontId="2" fillId="0" borderId="27" xfId="1" applyFont="1" applyBorder="1" applyAlignment="1" applyProtection="1">
      <alignment horizontal="center"/>
    </xf>
    <xf numFmtId="0" fontId="2" fillId="0" borderId="38" xfId="1" applyFont="1" applyBorder="1" applyAlignment="1" applyProtection="1">
      <alignment horizontal="center"/>
    </xf>
    <xf numFmtId="0" fontId="2" fillId="0" borderId="19" xfId="1" applyFont="1" applyBorder="1" applyAlignment="1" applyProtection="1">
      <alignment horizontal="center"/>
    </xf>
    <xf numFmtId="0" fontId="2" fillId="0" borderId="39" xfId="1" applyFont="1" applyBorder="1" applyAlignment="1" applyProtection="1">
      <alignment horizontal="center"/>
    </xf>
    <xf numFmtId="0" fontId="5" fillId="0" borderId="0" xfId="0" applyFont="1" applyAlignment="1" applyProtection="1">
      <alignment horizontal="left"/>
      <protection locked="0"/>
    </xf>
    <xf numFmtId="0" fontId="0" fillId="0" borderId="33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36" xfId="0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0" fillId="0" borderId="16" xfId="0" applyBorder="1" applyAlignment="1" applyProtection="1">
      <alignment horizontal="left"/>
      <protection locked="0"/>
    </xf>
    <xf numFmtId="0" fontId="6" fillId="0" borderId="4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Ground resistivity</a:t>
            </a:r>
          </a:p>
        </c:rich>
      </c:tx>
      <c:layout>
        <c:manualLayout>
          <c:xMode val="edge"/>
          <c:yMode val="edge"/>
          <c:x val="0.370992686982831"/>
          <c:y val="0.03548387096774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55725467070731"/>
          <c:y val="0.29354894579287"/>
          <c:w val="0.613740934602723"/>
          <c:h val="0.345161947250956"/>
        </c:manualLayout>
      </c:layout>
      <c:lineChart>
        <c:grouping val="standard"/>
        <c:varyColors val="0"/>
        <c:ser>
          <c:idx val="0"/>
          <c:order val="0"/>
          <c:tx>
            <c:strRef>
              <c:f>'Wenner - Ground Resistivity'!$D$4</c:f>
              <c:strCache>
                <c:ptCount val="1"/>
                <c:pt idx="0">
                  <c:v>groud resistivity (Ω.m)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Lit>
              <c:formatCode>General</c:formatCode>
              <c:ptCount val="9"/>
              <c:pt idx="0">
                <c:v>0.75</c:v>
              </c:pt>
              <c:pt idx="1">
                <c:v>1.5</c:v>
              </c:pt>
              <c:pt idx="2">
                <c:v>2.25</c:v>
              </c:pt>
              <c:pt idx="3">
                <c:v>3.0</c:v>
              </c:pt>
              <c:pt idx="4">
                <c:v>3.75</c:v>
              </c:pt>
              <c:pt idx="5">
                <c:v>4.5</c:v>
              </c:pt>
              <c:pt idx="6">
                <c:v>5.25</c:v>
              </c:pt>
              <c:pt idx="7">
                <c:v>6.0</c:v>
              </c:pt>
              <c:pt idx="8">
                <c:v>6.75</c:v>
              </c:pt>
            </c:numLit>
          </c:cat>
          <c:val>
            <c:numRef>
              <c:f>'Wenner - Ground Resistivity'!$E$6:$E$14</c:f>
              <c:numCache>
                <c:formatCode>0.00</c:formatCode>
                <c:ptCount val="9"/>
                <c:pt idx="0">
                  <c:v>2538.797321427919</c:v>
                </c:pt>
                <c:pt idx="1">
                  <c:v>1356.614521722945</c:v>
                </c:pt>
                <c:pt idx="2">
                  <c:v>1092.939318094355</c:v>
                </c:pt>
                <c:pt idx="3">
                  <c:v>888.2312468516077</c:v>
                </c:pt>
                <c:pt idx="4">
                  <c:v>701.8043420556532</c:v>
                </c:pt>
                <c:pt idx="5">
                  <c:v>715.6199400557121</c:v>
                </c:pt>
                <c:pt idx="6">
                  <c:v>555.954402495242</c:v>
                </c:pt>
                <c:pt idx="7">
                  <c:v>443.423444826238</c:v>
                </c:pt>
                <c:pt idx="8">
                  <c:v>373.9465249697876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531816"/>
        <c:axId val="2109300168"/>
      </c:lineChart>
      <c:catAx>
        <c:axId val="2070531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Depth in meters</a:t>
                </a:r>
              </a:p>
            </c:rich>
          </c:tx>
          <c:layout>
            <c:manualLayout>
              <c:xMode val="edge"/>
              <c:yMode val="edge"/>
              <c:x val="0.451908717517181"/>
              <c:y val="0.8612916772500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930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300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Ground resistivity(ohms.m)</a:t>
                </a:r>
              </a:p>
            </c:rich>
          </c:tx>
          <c:layout>
            <c:manualLayout>
              <c:xMode val="edge"/>
              <c:yMode val="edge"/>
              <c:x val="0.0244274809160305"/>
              <c:y val="0.19032291931250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05318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.0" l="0.750000000000001" r="0.750000000000001" t="1.0" header="0.0" footer="0.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142875</xdr:rowOff>
    </xdr:from>
    <xdr:to>
      <xdr:col>5</xdr:col>
      <xdr:colOff>0</xdr:colOff>
      <xdr:row>30</xdr:row>
      <xdr:rowOff>174624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2"/>
  <sheetViews>
    <sheetView workbookViewId="0">
      <selection activeCell="B9" sqref="B9"/>
    </sheetView>
  </sheetViews>
  <sheetFormatPr baseColWidth="10" defaultColWidth="8.83203125" defaultRowHeight="11" x14ac:dyDescent="0"/>
  <cols>
    <col min="1" max="1" width="29.5" style="3" customWidth="1"/>
    <col min="2" max="2" width="8.83203125" style="3"/>
    <col min="3" max="3" width="5.83203125" style="3" customWidth="1"/>
    <col min="4" max="16384" width="8.83203125" style="3"/>
  </cols>
  <sheetData>
    <row r="2" spans="1:10">
      <c r="A2" s="2"/>
      <c r="B2" s="2"/>
      <c r="C2" s="2"/>
      <c r="D2" s="2"/>
      <c r="E2" s="2"/>
      <c r="F2" s="2"/>
      <c r="G2" s="2"/>
      <c r="H2" s="2"/>
      <c r="I2" s="72" t="s">
        <v>0</v>
      </c>
      <c r="J2" s="72"/>
    </row>
    <row r="3" spans="1:10">
      <c r="A3" s="4"/>
      <c r="B3" s="4"/>
      <c r="C3" s="4"/>
      <c r="D3" s="4"/>
      <c r="E3" s="4"/>
      <c r="F3" s="5"/>
      <c r="G3" s="5"/>
      <c r="H3" s="5"/>
      <c r="I3" s="5"/>
      <c r="J3" s="5"/>
    </row>
    <row r="4" spans="1:10" ht="12" thickBot="1">
      <c r="A4" s="73" t="s">
        <v>1</v>
      </c>
      <c r="B4" s="73"/>
      <c r="C4" s="73"/>
      <c r="D4" s="73"/>
      <c r="E4" s="73"/>
      <c r="F4" s="74" t="s">
        <v>2</v>
      </c>
      <c r="G4" s="74"/>
      <c r="H4" s="74"/>
      <c r="I4" s="74"/>
      <c r="J4" s="74"/>
    </row>
    <row r="5" spans="1:10" ht="12" thickBot="1">
      <c r="A5" s="6" t="s">
        <v>3</v>
      </c>
      <c r="B5" s="7"/>
      <c r="C5" s="7"/>
      <c r="D5" s="8" t="s">
        <v>4</v>
      </c>
      <c r="E5" s="7"/>
      <c r="F5" s="7"/>
      <c r="G5" s="7"/>
      <c r="H5" s="7"/>
      <c r="I5" s="7"/>
      <c r="J5" s="9"/>
    </row>
    <row r="6" spans="1:10">
      <c r="A6" s="10" t="s">
        <v>5</v>
      </c>
      <c r="B6" s="1">
        <v>9</v>
      </c>
      <c r="C6" s="12"/>
      <c r="D6" s="75" t="s">
        <v>6</v>
      </c>
      <c r="E6" s="76"/>
      <c r="F6" s="76"/>
      <c r="G6" s="13"/>
      <c r="H6" s="13"/>
      <c r="I6" s="13"/>
      <c r="J6" s="14"/>
    </row>
    <row r="7" spans="1:10">
      <c r="A7" s="15" t="s">
        <v>7</v>
      </c>
      <c r="B7" s="1">
        <v>0.75</v>
      </c>
      <c r="C7" s="12"/>
      <c r="D7" s="77" t="s">
        <v>8</v>
      </c>
      <c r="E7" s="78"/>
      <c r="F7" s="78"/>
      <c r="G7" s="78"/>
      <c r="H7" s="79"/>
      <c r="I7" s="80">
        <v>0.5</v>
      </c>
      <c r="J7" s="16"/>
    </row>
    <row r="8" spans="1:10">
      <c r="A8" s="17" t="s">
        <v>9</v>
      </c>
      <c r="B8" s="1">
        <v>1</v>
      </c>
      <c r="C8" s="12"/>
      <c r="D8" s="82" t="s">
        <v>10</v>
      </c>
      <c r="E8" s="83"/>
      <c r="F8" s="83"/>
      <c r="G8" s="83"/>
      <c r="H8" s="84"/>
      <c r="I8" s="81"/>
      <c r="J8" s="16"/>
    </row>
    <row r="9" spans="1:10">
      <c r="A9" s="18" t="s">
        <v>11</v>
      </c>
      <c r="B9" s="1">
        <v>2</v>
      </c>
      <c r="C9" s="12"/>
      <c r="D9" s="85" t="s">
        <v>12</v>
      </c>
      <c r="E9" s="86"/>
      <c r="F9" s="86"/>
      <c r="G9" s="86"/>
      <c r="H9" s="87"/>
      <c r="I9" s="11">
        <v>0.75</v>
      </c>
      <c r="J9" s="16"/>
    </row>
    <row r="10" spans="1:10">
      <c r="A10" s="19" t="s">
        <v>13</v>
      </c>
      <c r="B10" s="1">
        <v>3</v>
      </c>
      <c r="C10" s="12"/>
      <c r="D10" s="85" t="s">
        <v>14</v>
      </c>
      <c r="E10" s="86"/>
      <c r="F10" s="86"/>
      <c r="G10" s="86"/>
      <c r="H10" s="87"/>
      <c r="I10" s="11">
        <v>1</v>
      </c>
      <c r="J10" s="16"/>
    </row>
    <row r="11" spans="1:10">
      <c r="A11" s="20" t="s">
        <v>15</v>
      </c>
      <c r="B11" s="1">
        <v>5</v>
      </c>
      <c r="C11" s="12"/>
      <c r="D11" s="21" t="s">
        <v>16</v>
      </c>
      <c r="E11" s="22"/>
      <c r="F11" s="22"/>
      <c r="G11" s="22"/>
      <c r="H11" s="22"/>
      <c r="I11" s="11">
        <v>2</v>
      </c>
      <c r="J11" s="16"/>
    </row>
    <row r="12" spans="1:10">
      <c r="A12" s="10" t="s">
        <v>17</v>
      </c>
      <c r="B12" s="1">
        <v>46</v>
      </c>
      <c r="C12" s="12"/>
      <c r="D12" s="23"/>
      <c r="E12" s="12"/>
      <c r="F12" s="12"/>
      <c r="G12" s="12"/>
      <c r="H12" s="12"/>
      <c r="I12" s="12"/>
      <c r="J12" s="16"/>
    </row>
    <row r="13" spans="1:10">
      <c r="A13" s="23"/>
      <c r="B13" s="24"/>
      <c r="C13" s="12"/>
      <c r="D13" s="88" t="s">
        <v>18</v>
      </c>
      <c r="E13" s="89"/>
      <c r="F13" s="89"/>
      <c r="G13" s="12"/>
      <c r="H13" s="12"/>
      <c r="I13" s="12"/>
      <c r="J13" s="16"/>
    </row>
    <row r="14" spans="1:10">
      <c r="A14" s="25" t="s">
        <v>19</v>
      </c>
      <c r="B14" s="24"/>
      <c r="C14" s="12"/>
      <c r="D14" s="90" t="s">
        <v>20</v>
      </c>
      <c r="E14" s="26" t="s">
        <v>21</v>
      </c>
      <c r="F14" s="2" t="s">
        <v>22</v>
      </c>
      <c r="G14" s="26" t="s">
        <v>23</v>
      </c>
      <c r="H14" s="12"/>
      <c r="I14" s="12"/>
      <c r="J14" s="16"/>
    </row>
    <row r="15" spans="1:10">
      <c r="A15" s="27" t="s">
        <v>24</v>
      </c>
      <c r="B15" s="28">
        <f>0.02*(POWER(B6,1.67))</f>
        <v>0.7845398108802637</v>
      </c>
      <c r="C15" s="12"/>
      <c r="D15" s="91"/>
      <c r="E15" s="29"/>
      <c r="F15" s="30"/>
      <c r="G15" s="29"/>
      <c r="H15" s="12"/>
      <c r="I15" s="12"/>
      <c r="J15" s="16"/>
    </row>
    <row r="16" spans="1:10">
      <c r="A16" s="27" t="s">
        <v>25</v>
      </c>
      <c r="B16" s="71">
        <f>B15*1.1*(9*3.1417*POWER(B12,2))*B7*POWER(10,-6)</f>
        <v>3.8725035076907055E-2</v>
      </c>
      <c r="C16" s="12"/>
      <c r="D16" s="31" t="s">
        <v>26</v>
      </c>
      <c r="E16" s="11">
        <v>0.5</v>
      </c>
      <c r="F16" s="11">
        <v>1</v>
      </c>
      <c r="G16" s="11">
        <v>2</v>
      </c>
      <c r="H16" s="12"/>
      <c r="I16" s="12"/>
      <c r="J16" s="16"/>
    </row>
    <row r="17" spans="1:10">
      <c r="A17" s="32" t="s">
        <v>27</v>
      </c>
      <c r="B17" s="71"/>
      <c r="C17" s="12"/>
      <c r="D17" s="31" t="s">
        <v>28</v>
      </c>
      <c r="E17" s="11">
        <v>1</v>
      </c>
      <c r="F17" s="11">
        <v>1</v>
      </c>
      <c r="G17" s="11">
        <v>2.5</v>
      </c>
      <c r="H17" s="12"/>
      <c r="I17" s="12"/>
      <c r="J17" s="16"/>
    </row>
    <row r="18" spans="1:10">
      <c r="A18" s="27" t="s">
        <v>29</v>
      </c>
      <c r="B18" s="71">
        <f>(5.5*POWER(10,-3))/(B8*B9*B10*B11)</f>
        <v>1.8333333333333334E-4</v>
      </c>
      <c r="C18" s="12"/>
      <c r="D18" s="31" t="s">
        <v>23</v>
      </c>
      <c r="E18" s="11">
        <v>2</v>
      </c>
      <c r="F18" s="11">
        <v>2.5</v>
      </c>
      <c r="G18" s="11">
        <v>3</v>
      </c>
      <c r="H18" s="12"/>
      <c r="I18" s="12"/>
      <c r="J18" s="16"/>
    </row>
    <row r="19" spans="1:10">
      <c r="A19" s="33" t="s">
        <v>27</v>
      </c>
      <c r="B19" s="71"/>
      <c r="C19" s="12"/>
      <c r="D19" s="23"/>
      <c r="E19" s="12"/>
      <c r="F19" s="12"/>
      <c r="G19" s="12"/>
      <c r="H19" s="12"/>
      <c r="I19" s="12"/>
      <c r="J19" s="16"/>
    </row>
    <row r="20" spans="1:10">
      <c r="A20" s="33" t="s">
        <v>30</v>
      </c>
      <c r="B20" s="34">
        <f>1-(B18/B16)</f>
        <v>0.99526576714600157</v>
      </c>
      <c r="C20" s="12"/>
      <c r="D20" s="35" t="s">
        <v>31</v>
      </c>
      <c r="E20" s="36"/>
      <c r="F20" s="12"/>
      <c r="G20" s="12"/>
      <c r="H20" s="12"/>
      <c r="I20" s="12"/>
      <c r="J20" s="16"/>
    </row>
    <row r="21" spans="1:10">
      <c r="A21" s="23"/>
      <c r="B21" s="92"/>
      <c r="C21" s="12"/>
      <c r="D21" s="85" t="s">
        <v>101</v>
      </c>
      <c r="E21" s="86"/>
      <c r="F21" s="86"/>
      <c r="G21" s="86"/>
      <c r="H21" s="86"/>
      <c r="I21" s="87"/>
      <c r="J21" s="37">
        <v>0.5</v>
      </c>
    </row>
    <row r="22" spans="1:10">
      <c r="A22" s="23"/>
      <c r="B22" s="92"/>
      <c r="C22" s="12"/>
      <c r="D22" s="85" t="s">
        <v>32</v>
      </c>
      <c r="E22" s="86"/>
      <c r="F22" s="86"/>
      <c r="G22" s="86"/>
      <c r="H22" s="86"/>
      <c r="I22" s="87"/>
      <c r="J22" s="37">
        <v>2</v>
      </c>
    </row>
    <row r="23" spans="1:10">
      <c r="A23" s="38" t="s">
        <v>33</v>
      </c>
      <c r="B23" s="93">
        <f>B16-B18</f>
        <v>3.8541701743573721E-2</v>
      </c>
      <c r="C23" s="12"/>
      <c r="D23" s="85" t="s">
        <v>34</v>
      </c>
      <c r="E23" s="86"/>
      <c r="F23" s="86"/>
      <c r="G23" s="86"/>
      <c r="H23" s="86"/>
      <c r="I23" s="87"/>
      <c r="J23" s="37">
        <v>5</v>
      </c>
    </row>
    <row r="24" spans="1:10">
      <c r="A24" s="23" t="s">
        <v>35</v>
      </c>
      <c r="B24" s="93"/>
      <c r="C24" s="12"/>
      <c r="D24" s="85" t="s">
        <v>36</v>
      </c>
      <c r="E24" s="86"/>
      <c r="F24" s="86"/>
      <c r="G24" s="86"/>
      <c r="H24" s="86"/>
      <c r="I24" s="87"/>
      <c r="J24" s="37">
        <v>10</v>
      </c>
    </row>
    <row r="25" spans="1:10">
      <c r="A25" s="23"/>
      <c r="B25" s="12"/>
      <c r="C25" s="12"/>
      <c r="D25" s="23"/>
      <c r="E25" s="12"/>
      <c r="F25" s="12"/>
      <c r="G25" s="12"/>
      <c r="H25" s="12"/>
      <c r="I25" s="12"/>
      <c r="J25" s="16"/>
    </row>
    <row r="26" spans="1:10">
      <c r="A26" s="23"/>
      <c r="B26" s="12"/>
      <c r="C26" s="12"/>
      <c r="D26" s="39" t="s">
        <v>37</v>
      </c>
      <c r="E26" s="40"/>
      <c r="F26" s="40"/>
      <c r="G26" s="12"/>
      <c r="H26" s="12"/>
      <c r="I26" s="12"/>
      <c r="J26" s="16"/>
    </row>
    <row r="27" spans="1:10">
      <c r="A27" s="23"/>
      <c r="B27" s="12"/>
      <c r="C27" s="12"/>
      <c r="D27" s="85" t="s">
        <v>38</v>
      </c>
      <c r="E27" s="86"/>
      <c r="F27" s="86"/>
      <c r="G27" s="87"/>
      <c r="H27" s="11">
        <v>0.5</v>
      </c>
      <c r="I27" s="12"/>
      <c r="J27" s="16"/>
    </row>
    <row r="28" spans="1:10">
      <c r="A28" s="23"/>
      <c r="B28" s="12"/>
      <c r="C28" s="12"/>
      <c r="D28" s="85" t="s">
        <v>39</v>
      </c>
      <c r="E28" s="86"/>
      <c r="F28" s="86"/>
      <c r="G28" s="87"/>
      <c r="H28" s="11">
        <v>3</v>
      </c>
      <c r="I28" s="12"/>
      <c r="J28" s="16"/>
    </row>
    <row r="29" spans="1:10">
      <c r="A29" s="23"/>
      <c r="B29" s="12"/>
      <c r="C29" s="12"/>
      <c r="D29" s="85" t="s">
        <v>40</v>
      </c>
      <c r="E29" s="86"/>
      <c r="F29" s="86"/>
      <c r="G29" s="87"/>
      <c r="H29" s="11">
        <v>7</v>
      </c>
      <c r="I29" s="12"/>
      <c r="J29" s="16"/>
    </row>
    <row r="30" spans="1:10">
      <c r="A30" s="23"/>
      <c r="B30" s="12"/>
      <c r="C30" s="12"/>
      <c r="D30" s="23"/>
      <c r="E30" s="12"/>
      <c r="F30" s="12"/>
      <c r="G30" s="12"/>
      <c r="H30" s="12"/>
      <c r="I30" s="12"/>
      <c r="J30" s="16"/>
    </row>
    <row r="31" spans="1:10">
      <c r="A31" s="23"/>
      <c r="B31" s="12"/>
      <c r="C31" s="12"/>
      <c r="D31" s="41" t="s">
        <v>41</v>
      </c>
      <c r="E31" s="42"/>
      <c r="F31" s="42"/>
      <c r="G31" s="43"/>
      <c r="H31" s="12"/>
      <c r="I31" s="12"/>
      <c r="J31" s="16"/>
    </row>
    <row r="32" spans="1:10">
      <c r="A32" s="23"/>
      <c r="B32" s="12"/>
      <c r="C32" s="12"/>
      <c r="D32" s="77" t="s">
        <v>42</v>
      </c>
      <c r="E32" s="78"/>
      <c r="F32" s="78"/>
      <c r="G32" s="78"/>
      <c r="H32" s="79"/>
      <c r="I32" s="80">
        <v>1</v>
      </c>
      <c r="J32" s="16"/>
    </row>
    <row r="33" spans="1:10">
      <c r="A33" s="23"/>
      <c r="B33" s="12"/>
      <c r="C33" s="12"/>
      <c r="D33" s="94" t="s">
        <v>43</v>
      </c>
      <c r="E33" s="95"/>
      <c r="F33" s="95"/>
      <c r="G33" s="95"/>
      <c r="H33" s="96"/>
      <c r="I33" s="81"/>
      <c r="J33" s="16"/>
    </row>
    <row r="34" spans="1:10">
      <c r="A34" s="23"/>
      <c r="B34" s="12"/>
      <c r="C34" s="12"/>
      <c r="D34" s="77" t="s">
        <v>44</v>
      </c>
      <c r="E34" s="78"/>
      <c r="F34" s="78"/>
      <c r="G34" s="78"/>
      <c r="H34" s="79"/>
      <c r="I34" s="80">
        <v>5</v>
      </c>
      <c r="J34" s="16"/>
    </row>
    <row r="35" spans="1:10">
      <c r="A35" s="23"/>
      <c r="B35" s="12"/>
      <c r="C35" s="12"/>
      <c r="D35" s="94" t="s">
        <v>43</v>
      </c>
      <c r="E35" s="95"/>
      <c r="F35" s="95"/>
      <c r="G35" s="95"/>
      <c r="H35" s="96"/>
      <c r="I35" s="81"/>
      <c r="J35" s="16"/>
    </row>
    <row r="36" spans="1:10" ht="12" thickBot="1">
      <c r="A36" s="23"/>
      <c r="B36" s="12"/>
      <c r="C36" s="12"/>
      <c r="D36" s="97" t="s">
        <v>102</v>
      </c>
      <c r="E36" s="98"/>
      <c r="F36" s="98"/>
      <c r="G36" s="98"/>
      <c r="H36" s="99"/>
      <c r="I36" s="44">
        <v>10</v>
      </c>
      <c r="J36" s="45"/>
    </row>
    <row r="37" spans="1:10">
      <c r="A37" s="23"/>
      <c r="B37" s="12"/>
      <c r="C37" s="12" t="s">
        <v>45</v>
      </c>
      <c r="D37" s="12"/>
      <c r="E37" s="12"/>
      <c r="F37" s="12"/>
      <c r="G37" s="12"/>
      <c r="H37" s="12"/>
      <c r="I37" s="12"/>
      <c r="J37" s="16"/>
    </row>
    <row r="38" spans="1:10">
      <c r="A38" s="23"/>
      <c r="B38" s="12"/>
      <c r="C38" s="100" t="s">
        <v>46</v>
      </c>
      <c r="D38" s="101"/>
      <c r="E38" s="100" t="s">
        <v>47</v>
      </c>
      <c r="F38" s="101"/>
      <c r="G38" s="100" t="s">
        <v>48</v>
      </c>
      <c r="H38" s="101"/>
      <c r="I38" s="100" t="s">
        <v>49</v>
      </c>
      <c r="J38" s="102"/>
    </row>
    <row r="39" spans="1:10">
      <c r="A39" s="23"/>
      <c r="B39" s="12"/>
      <c r="C39" s="103" t="s">
        <v>50</v>
      </c>
      <c r="D39" s="104"/>
      <c r="E39" s="107" t="s">
        <v>51</v>
      </c>
      <c r="F39" s="108"/>
      <c r="G39" s="107" t="s">
        <v>52</v>
      </c>
      <c r="H39" s="108"/>
      <c r="I39" s="107" t="s">
        <v>53</v>
      </c>
      <c r="J39" s="111"/>
    </row>
    <row r="40" spans="1:10">
      <c r="A40" s="23"/>
      <c r="B40" s="12"/>
      <c r="C40" s="105"/>
      <c r="D40" s="106"/>
      <c r="E40" s="109"/>
      <c r="F40" s="110"/>
      <c r="G40" s="109" t="s">
        <v>54</v>
      </c>
      <c r="H40" s="110"/>
      <c r="I40" s="109"/>
      <c r="J40" s="112"/>
    </row>
    <row r="41" spans="1:10">
      <c r="A41" s="25" t="s">
        <v>55</v>
      </c>
      <c r="B41" s="46">
        <f>ROUNDUP(B20,2)</f>
        <v>1</v>
      </c>
      <c r="C41" s="113" t="s">
        <v>56</v>
      </c>
      <c r="D41" s="113"/>
      <c r="E41" s="113" t="s">
        <v>57</v>
      </c>
      <c r="F41" s="113"/>
      <c r="G41" s="113" t="s">
        <v>58</v>
      </c>
      <c r="H41" s="114"/>
      <c r="I41" s="113" t="s">
        <v>58</v>
      </c>
      <c r="J41" s="114"/>
    </row>
    <row r="42" spans="1:10">
      <c r="A42" s="25"/>
      <c r="B42" s="46"/>
      <c r="C42" s="113" t="s">
        <v>59</v>
      </c>
      <c r="D42" s="113"/>
      <c r="E42" s="113" t="s">
        <v>60</v>
      </c>
      <c r="F42" s="113"/>
      <c r="G42" s="113" t="s">
        <v>61</v>
      </c>
      <c r="H42" s="114"/>
      <c r="I42" s="113" t="s">
        <v>61</v>
      </c>
      <c r="J42" s="114"/>
    </row>
    <row r="43" spans="1:10">
      <c r="A43" s="23"/>
      <c r="B43" s="12"/>
      <c r="C43" s="115" t="s">
        <v>62</v>
      </c>
      <c r="D43" s="115"/>
      <c r="E43" s="115" t="s">
        <v>63</v>
      </c>
      <c r="F43" s="115"/>
      <c r="G43" s="115">
        <v>3</v>
      </c>
      <c r="H43" s="115"/>
      <c r="I43" s="115">
        <v>20</v>
      </c>
      <c r="J43" s="116"/>
    </row>
    <row r="44" spans="1:10">
      <c r="A44" s="23"/>
      <c r="B44" s="12"/>
      <c r="C44" s="115" t="s">
        <v>64</v>
      </c>
      <c r="D44" s="115"/>
      <c r="E44" s="115" t="s">
        <v>65</v>
      </c>
      <c r="F44" s="115"/>
      <c r="G44" s="115">
        <v>5</v>
      </c>
      <c r="H44" s="115"/>
      <c r="I44" s="115">
        <v>30</v>
      </c>
      <c r="J44" s="116"/>
    </row>
    <row r="45" spans="1:10">
      <c r="A45" s="23"/>
      <c r="B45" s="12"/>
      <c r="C45" s="115" t="s">
        <v>66</v>
      </c>
      <c r="D45" s="115"/>
      <c r="E45" s="115" t="s">
        <v>67</v>
      </c>
      <c r="F45" s="115"/>
      <c r="G45" s="115">
        <v>10</v>
      </c>
      <c r="H45" s="115"/>
      <c r="I45" s="115">
        <v>45</v>
      </c>
      <c r="J45" s="116"/>
    </row>
    <row r="46" spans="1:10">
      <c r="A46" s="23"/>
      <c r="B46" s="12"/>
      <c r="C46" s="115" t="s">
        <v>68</v>
      </c>
      <c r="D46" s="115"/>
      <c r="E46" s="115" t="s">
        <v>69</v>
      </c>
      <c r="F46" s="115"/>
      <c r="G46" s="115">
        <v>16</v>
      </c>
      <c r="H46" s="115"/>
      <c r="I46" s="115">
        <v>60</v>
      </c>
      <c r="J46" s="116"/>
    </row>
    <row r="47" spans="1:10">
      <c r="A47" s="23"/>
      <c r="B47" s="12"/>
      <c r="C47" s="115" t="s">
        <v>70</v>
      </c>
      <c r="D47" s="115"/>
      <c r="E47" s="117" t="s">
        <v>71</v>
      </c>
      <c r="F47" s="118"/>
      <c r="G47" s="118"/>
      <c r="H47" s="118"/>
      <c r="I47" s="118"/>
      <c r="J47" s="119"/>
    </row>
    <row r="48" spans="1:10">
      <c r="A48" s="23" t="s">
        <v>72</v>
      </c>
      <c r="B48" s="12"/>
      <c r="C48" s="12"/>
      <c r="D48" s="12"/>
      <c r="E48" s="12"/>
      <c r="F48" s="12"/>
      <c r="G48" s="12"/>
      <c r="H48" s="12"/>
      <c r="I48" s="12"/>
      <c r="J48" s="16"/>
    </row>
    <row r="49" spans="1:10">
      <c r="A49" s="23" t="s">
        <v>73</v>
      </c>
      <c r="B49" s="12"/>
      <c r="C49" s="12"/>
      <c r="D49" s="12"/>
      <c r="E49" s="12"/>
      <c r="F49" s="12"/>
      <c r="G49" s="12"/>
      <c r="H49" s="12"/>
      <c r="I49" s="12"/>
      <c r="J49" s="16"/>
    </row>
    <row r="50" spans="1:10">
      <c r="A50" s="23" t="s">
        <v>74</v>
      </c>
      <c r="B50" s="12"/>
      <c r="C50" s="12"/>
      <c r="D50" s="12"/>
      <c r="E50" s="12"/>
      <c r="F50" s="12"/>
      <c r="G50" s="12"/>
      <c r="H50" s="12"/>
      <c r="I50" s="12"/>
      <c r="J50" s="16"/>
    </row>
    <row r="51" spans="1:10" ht="12" thickBot="1">
      <c r="A51" s="47"/>
      <c r="B51" s="48"/>
      <c r="C51" s="48"/>
      <c r="D51" s="48"/>
      <c r="E51" s="48"/>
      <c r="F51" s="48"/>
      <c r="G51" s="48"/>
      <c r="H51" s="48"/>
      <c r="I51" s="48"/>
      <c r="J51" s="45"/>
    </row>
    <row r="52" spans="1:10">
      <c r="A52" s="23"/>
      <c r="B52" s="12"/>
      <c r="C52" s="12"/>
      <c r="D52" s="12"/>
      <c r="E52" s="12"/>
      <c r="F52" s="12"/>
      <c r="G52" s="12"/>
      <c r="H52" s="12"/>
      <c r="I52" s="12"/>
      <c r="J52" s="12"/>
    </row>
    <row r="53" spans="1:10">
      <c r="A53" s="49" t="s">
        <v>75</v>
      </c>
      <c r="B53" s="4" t="s">
        <v>76</v>
      </c>
      <c r="C53" s="4"/>
      <c r="D53" s="4"/>
      <c r="E53" s="4"/>
      <c r="F53" s="4"/>
      <c r="G53" s="4"/>
      <c r="H53" s="4"/>
      <c r="I53" s="4"/>
      <c r="J53" s="4"/>
    </row>
    <row r="54" spans="1:10">
      <c r="A54" s="4"/>
      <c r="B54" s="4" t="s">
        <v>77</v>
      </c>
      <c r="C54" s="4"/>
      <c r="D54" s="4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4"/>
      <c r="E55" s="4"/>
      <c r="F55" s="4"/>
      <c r="G55" s="4"/>
      <c r="H55" s="4"/>
      <c r="I55" s="4"/>
      <c r="J55" s="4"/>
    </row>
    <row r="57" spans="1:10">
      <c r="A57" s="50" t="s">
        <v>78</v>
      </c>
      <c r="B57" s="51"/>
      <c r="C57" s="51"/>
      <c r="D57" s="51"/>
      <c r="E57" s="51"/>
      <c r="F57" s="51"/>
      <c r="G57" s="51"/>
      <c r="H57" s="51"/>
      <c r="I57" s="51"/>
      <c r="J57" s="52"/>
    </row>
    <row r="58" spans="1:10">
      <c r="A58" s="53"/>
      <c r="B58" s="12"/>
      <c r="C58" s="12"/>
      <c r="D58" s="12"/>
      <c r="E58" s="12"/>
      <c r="F58" s="12"/>
      <c r="G58" s="12"/>
      <c r="H58" s="12"/>
      <c r="I58" s="12"/>
      <c r="J58" s="54"/>
    </row>
    <row r="59" spans="1:10">
      <c r="A59" s="53"/>
      <c r="B59" s="12"/>
      <c r="C59" s="12"/>
      <c r="D59" s="12"/>
      <c r="E59" s="12"/>
      <c r="F59" s="12"/>
      <c r="G59" s="12"/>
      <c r="H59" s="12"/>
      <c r="I59" s="12"/>
      <c r="J59" s="54"/>
    </row>
    <row r="60" spans="1:10">
      <c r="A60" s="53"/>
      <c r="B60" s="12"/>
      <c r="C60" s="12"/>
      <c r="D60" s="12"/>
      <c r="E60" s="12"/>
      <c r="F60" s="12"/>
      <c r="G60" s="12"/>
      <c r="H60" s="12"/>
      <c r="I60" s="12"/>
      <c r="J60" s="54"/>
    </row>
    <row r="61" spans="1:10">
      <c r="A61" s="53"/>
      <c r="B61" s="12"/>
      <c r="C61" s="12"/>
      <c r="D61" s="12"/>
      <c r="E61" s="12"/>
      <c r="F61" s="12"/>
      <c r="G61" s="12"/>
      <c r="H61" s="12"/>
      <c r="I61" s="12"/>
      <c r="J61" s="54"/>
    </row>
    <row r="62" spans="1:10" ht="12" thickBot="1">
      <c r="A62" s="55"/>
      <c r="B62" s="48"/>
      <c r="C62" s="48"/>
      <c r="D62" s="48"/>
      <c r="E62" s="48"/>
      <c r="F62" s="48"/>
      <c r="G62" s="48"/>
      <c r="H62" s="48"/>
      <c r="I62" s="48"/>
      <c r="J62" s="56"/>
    </row>
  </sheetData>
  <sheetProtection sheet="1" objects="1" scenarios="1"/>
  <mergeCells count="65">
    <mergeCell ref="C47:D47"/>
    <mergeCell ref="E47:J47"/>
    <mergeCell ref="C45:D45"/>
    <mergeCell ref="E45:F45"/>
    <mergeCell ref="G45:H45"/>
    <mergeCell ref="I45:J45"/>
    <mergeCell ref="C46:D46"/>
    <mergeCell ref="E46:F46"/>
    <mergeCell ref="G46:H46"/>
    <mergeCell ref="I46:J46"/>
    <mergeCell ref="C43:D43"/>
    <mergeCell ref="E43:F43"/>
    <mergeCell ref="G43:H43"/>
    <mergeCell ref="I43:J43"/>
    <mergeCell ref="C44:D44"/>
    <mergeCell ref="E44:F44"/>
    <mergeCell ref="G44:H44"/>
    <mergeCell ref="I44:J44"/>
    <mergeCell ref="C41:D41"/>
    <mergeCell ref="E41:F41"/>
    <mergeCell ref="G41:H41"/>
    <mergeCell ref="I41:J41"/>
    <mergeCell ref="C42:D42"/>
    <mergeCell ref="E42:F42"/>
    <mergeCell ref="G42:H42"/>
    <mergeCell ref="I42:J42"/>
    <mergeCell ref="C39:D40"/>
    <mergeCell ref="E39:F40"/>
    <mergeCell ref="G39:H39"/>
    <mergeCell ref="I39:J39"/>
    <mergeCell ref="G40:H40"/>
    <mergeCell ref="I40:J40"/>
    <mergeCell ref="D34:H34"/>
    <mergeCell ref="I34:I35"/>
    <mergeCell ref="D35:H35"/>
    <mergeCell ref="D36:H36"/>
    <mergeCell ref="C38:D38"/>
    <mergeCell ref="E38:F38"/>
    <mergeCell ref="G38:H38"/>
    <mergeCell ref="I38:J38"/>
    <mergeCell ref="D27:G27"/>
    <mergeCell ref="D28:G28"/>
    <mergeCell ref="D29:G29"/>
    <mergeCell ref="D32:H32"/>
    <mergeCell ref="I32:I33"/>
    <mergeCell ref="D33:H33"/>
    <mergeCell ref="B21:B22"/>
    <mergeCell ref="D21:I21"/>
    <mergeCell ref="D22:I22"/>
    <mergeCell ref="B23:B24"/>
    <mergeCell ref="D23:I23"/>
    <mergeCell ref="D24:I24"/>
    <mergeCell ref="B18:B19"/>
    <mergeCell ref="I2:J2"/>
    <mergeCell ref="A4:E4"/>
    <mergeCell ref="F4:J4"/>
    <mergeCell ref="D6:F6"/>
    <mergeCell ref="D7:H7"/>
    <mergeCell ref="I7:I8"/>
    <mergeCell ref="D8:H8"/>
    <mergeCell ref="D9:H9"/>
    <mergeCell ref="D10:H10"/>
    <mergeCell ref="D13:F13"/>
    <mergeCell ref="D14:D15"/>
    <mergeCell ref="B16:B17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>
      <selection activeCell="B11" sqref="B11"/>
    </sheetView>
  </sheetViews>
  <sheetFormatPr baseColWidth="10" defaultColWidth="8.83203125" defaultRowHeight="14" x14ac:dyDescent="0"/>
  <cols>
    <col min="1" max="1" width="17.6640625" bestFit="1" customWidth="1"/>
    <col min="2" max="2" width="31.33203125" bestFit="1" customWidth="1"/>
    <col min="3" max="3" width="8.83203125" bestFit="1" customWidth="1"/>
    <col min="4" max="4" width="15.83203125" bestFit="1" customWidth="1"/>
    <col min="5" max="5" width="15.5" bestFit="1" customWidth="1"/>
  </cols>
  <sheetData>
    <row r="1" spans="1:5" ht="15" thickBot="1">
      <c r="A1" s="57" t="s">
        <v>79</v>
      </c>
      <c r="B1" s="58" t="s">
        <v>80</v>
      </c>
      <c r="C1" s="58"/>
      <c r="D1" s="57" t="s">
        <v>81</v>
      </c>
      <c r="E1" s="59">
        <v>39398</v>
      </c>
    </row>
    <row r="2" spans="1:5" ht="15" thickBot="1">
      <c r="A2" s="130" t="s">
        <v>82</v>
      </c>
      <c r="B2" s="130"/>
      <c r="C2" s="130"/>
      <c r="D2" s="130"/>
      <c r="E2" s="130"/>
    </row>
    <row r="3" spans="1:5">
      <c r="A3" s="62"/>
      <c r="B3" s="63" t="s">
        <v>83</v>
      </c>
      <c r="C3" s="68">
        <v>0.3</v>
      </c>
      <c r="D3" s="62" t="s">
        <v>84</v>
      </c>
      <c r="E3" s="62"/>
    </row>
    <row r="4" spans="1:5">
      <c r="A4" s="64" t="s">
        <v>85</v>
      </c>
      <c r="B4" s="131" t="s">
        <v>86</v>
      </c>
      <c r="C4" s="131" t="s">
        <v>87</v>
      </c>
      <c r="D4" s="133" t="s">
        <v>88</v>
      </c>
      <c r="E4" s="134"/>
    </row>
    <row r="5" spans="1:5">
      <c r="A5" s="65" t="s">
        <v>89</v>
      </c>
      <c r="B5" s="132"/>
      <c r="C5" s="132"/>
      <c r="D5" s="66" t="s">
        <v>90</v>
      </c>
      <c r="E5" s="66" t="s">
        <v>91</v>
      </c>
    </row>
    <row r="6" spans="1:5">
      <c r="A6" s="66">
        <f t="shared" ref="A6:A14" si="0">B6*(3/4)</f>
        <v>0.75</v>
      </c>
      <c r="B6" s="60">
        <v>1</v>
      </c>
      <c r="C6" s="60">
        <v>355</v>
      </c>
      <c r="D6" s="67">
        <f t="shared" ref="D6:D14" si="1">2*3.1416*B6*C6</f>
        <v>2230.5360000000001</v>
      </c>
      <c r="E6" s="67">
        <f>(4*3.1416*B6*C6)/(1+(2*B6/POWER((B6*B6+4*C3*C3),0.5))-(2*B6/POWER((4*B6*B6+4*C3*C3),0.5)))</f>
        <v>2538.7973214279191</v>
      </c>
    </row>
    <row r="7" spans="1:5">
      <c r="A7" s="66">
        <f t="shared" si="0"/>
        <v>1.5</v>
      </c>
      <c r="B7" s="60">
        <v>2</v>
      </c>
      <c r="C7" s="60">
        <v>104</v>
      </c>
      <c r="D7" s="67">
        <f t="shared" si="1"/>
        <v>1306.9056</v>
      </c>
      <c r="E7" s="67">
        <f>(4*3.1416*B7*C7)/(1+(2*B7/POWER((B7*B7+4*C3*C3),0.5))-(2*B7/POWER((4*B7*B7+4*C3*C3),0.5)))</f>
        <v>1356.6145217229446</v>
      </c>
    </row>
    <row r="8" spans="1:5">
      <c r="A8" s="66">
        <f t="shared" si="0"/>
        <v>2.25</v>
      </c>
      <c r="B8" s="60">
        <v>3</v>
      </c>
      <c r="C8" s="60">
        <v>57</v>
      </c>
      <c r="D8" s="67">
        <f t="shared" si="1"/>
        <v>1074.4271999999999</v>
      </c>
      <c r="E8" s="67">
        <f>(4*3.1416*B8*C8)/(1+(2*B8/POWER((B8*B8+4*C3*C3),0.5))-(2*B8/POWER((4*B8*B8+4*C3*C3),0.5)))</f>
        <v>1092.9393180943553</v>
      </c>
    </row>
    <row r="9" spans="1:5">
      <c r="A9" s="66">
        <f t="shared" si="0"/>
        <v>3</v>
      </c>
      <c r="B9" s="60">
        <v>4</v>
      </c>
      <c r="C9" s="60">
        <v>35</v>
      </c>
      <c r="D9" s="67">
        <f t="shared" si="1"/>
        <v>879.64800000000002</v>
      </c>
      <c r="E9" s="67">
        <f>(4*3.1416*B9*C9)/(1+(2*B9/POWER((B9*B9+4*C3*C3),0.5))-(2*B9/POWER((4*B9*B9+4*C3*C3),0.5)))</f>
        <v>888.23124685160769</v>
      </c>
    </row>
    <row r="10" spans="1:5">
      <c r="A10" s="66">
        <f t="shared" si="0"/>
        <v>3.75</v>
      </c>
      <c r="B10" s="60">
        <v>5</v>
      </c>
      <c r="C10" s="60">
        <v>22.2</v>
      </c>
      <c r="D10" s="67">
        <f t="shared" si="1"/>
        <v>697.43520000000001</v>
      </c>
      <c r="E10" s="67">
        <f>(4*3.1416*B10*C10)/(1+(2*B10/POWER((B10*B10+4*C3*C3),0.5))-(2*B10/POWER((4*B10*B10+4*C3*C3),0.5)))</f>
        <v>701.80434205565325</v>
      </c>
    </row>
    <row r="11" spans="1:5">
      <c r="A11" s="66">
        <f t="shared" si="0"/>
        <v>4.5</v>
      </c>
      <c r="B11" s="60">
        <v>6</v>
      </c>
      <c r="C11" s="60">
        <v>18.899999999999999</v>
      </c>
      <c r="D11" s="67">
        <f t="shared" si="1"/>
        <v>712.51487999999995</v>
      </c>
      <c r="E11" s="67">
        <f>(4*3.1416*B11*C11)/(1+(2*B11/POWER((B11*B11+4*C3*C3),0.5))-(2*B11/POWER((4*B11*B11+4*C3*C3),0.5)))</f>
        <v>715.61994005571216</v>
      </c>
    </row>
    <row r="12" spans="1:5">
      <c r="A12" s="66">
        <f t="shared" si="0"/>
        <v>5.25</v>
      </c>
      <c r="B12" s="60">
        <v>7</v>
      </c>
      <c r="C12" s="60">
        <v>12.6</v>
      </c>
      <c r="D12" s="67">
        <f t="shared" si="1"/>
        <v>554.17823999999996</v>
      </c>
      <c r="E12" s="67">
        <f>(4*3.1416*B12*C12)/(1+(2*B12/POWER((B12*B12+4*C3*C3),0.5))-(2*B12/POWER((4*B12*B12+4*C3*C3),0.5)))</f>
        <v>555.95440249524199</v>
      </c>
    </row>
    <row r="13" spans="1:5">
      <c r="A13" s="66">
        <f t="shared" si="0"/>
        <v>6</v>
      </c>
      <c r="B13" s="60">
        <v>8</v>
      </c>
      <c r="C13" s="60">
        <v>8.8000000000000007</v>
      </c>
      <c r="D13" s="67">
        <f t="shared" si="1"/>
        <v>442.33728000000002</v>
      </c>
      <c r="E13" s="67">
        <f>(4*3.1416*B13*C13)/(1+(2*B13/POWER((B13*B13+4*C3*C3),0.5))-(2*B13/POWER((4*B13*B13+4*C3*C3),0.5)))</f>
        <v>443.42344482623804</v>
      </c>
    </row>
    <row r="14" spans="1:5">
      <c r="A14" s="66">
        <f t="shared" si="0"/>
        <v>6.75</v>
      </c>
      <c r="B14" s="60">
        <v>9</v>
      </c>
      <c r="C14" s="60">
        <v>6.6</v>
      </c>
      <c r="D14" s="67">
        <f t="shared" si="1"/>
        <v>373.22208000000001</v>
      </c>
      <c r="E14" s="67">
        <f>(4*3.1416*B14*C14)/(1+(2*B14/POWER((B14*B14+4*C3*C3),0.5))-(2*B14/POWER((4*B14*B14+4*C3*C3),0.5)))</f>
        <v>373.94652496978762</v>
      </c>
    </row>
    <row r="15" spans="1:5">
      <c r="A15" s="61"/>
      <c r="B15" s="61"/>
      <c r="C15" s="61"/>
      <c r="D15" s="61"/>
      <c r="E15" s="61"/>
    </row>
    <row r="16" spans="1:5">
      <c r="A16" s="61"/>
      <c r="B16" s="61"/>
      <c r="C16" s="61"/>
      <c r="D16" s="61"/>
      <c r="E16" s="61"/>
    </row>
    <row r="17" spans="1:5">
      <c r="A17" s="61"/>
      <c r="B17" s="61"/>
      <c r="C17" s="61"/>
      <c r="D17" s="61"/>
      <c r="E17" s="61"/>
    </row>
    <row r="18" spans="1:5">
      <c r="A18" s="61"/>
      <c r="B18" s="61"/>
      <c r="C18" s="61"/>
      <c r="D18" s="61"/>
      <c r="E18" s="61"/>
    </row>
    <row r="19" spans="1:5">
      <c r="A19" s="61"/>
      <c r="B19" s="61"/>
      <c r="C19" s="61"/>
      <c r="D19" s="61"/>
      <c r="E19" s="61"/>
    </row>
    <row r="20" spans="1:5">
      <c r="A20" s="61"/>
      <c r="B20" s="61"/>
      <c r="C20" s="61"/>
      <c r="D20" s="61"/>
      <c r="E20" s="61"/>
    </row>
    <row r="21" spans="1:5">
      <c r="A21" s="61"/>
      <c r="B21" s="61"/>
      <c r="C21" s="61"/>
      <c r="D21" s="61"/>
      <c r="E21" s="61"/>
    </row>
    <row r="22" spans="1:5">
      <c r="A22" s="61"/>
      <c r="B22" s="61"/>
      <c r="C22" s="61"/>
      <c r="D22" s="61"/>
      <c r="E22" s="61"/>
    </row>
    <row r="23" spans="1:5">
      <c r="A23" s="61"/>
      <c r="B23" s="61"/>
      <c r="C23" s="61"/>
      <c r="D23" s="61"/>
      <c r="E23" s="61"/>
    </row>
    <row r="24" spans="1:5">
      <c r="A24" s="61"/>
      <c r="B24" s="61"/>
      <c r="C24" s="61"/>
      <c r="D24" s="61"/>
      <c r="E24" s="61"/>
    </row>
    <row r="25" spans="1:5">
      <c r="A25" s="61"/>
      <c r="B25" s="61"/>
      <c r="C25" s="61"/>
      <c r="D25" s="61"/>
      <c r="E25" s="61"/>
    </row>
    <row r="26" spans="1:5">
      <c r="A26" s="61"/>
      <c r="B26" s="61"/>
      <c r="C26" s="61"/>
      <c r="D26" s="61"/>
      <c r="E26" s="61"/>
    </row>
    <row r="27" spans="1:5">
      <c r="A27" s="61"/>
      <c r="B27" s="61"/>
      <c r="C27" s="61"/>
      <c r="D27" s="61"/>
      <c r="E27" s="61"/>
    </row>
    <row r="28" spans="1:5">
      <c r="A28" s="61"/>
      <c r="B28" s="61"/>
      <c r="C28" s="61"/>
      <c r="D28" s="61"/>
      <c r="E28" s="61"/>
    </row>
    <row r="29" spans="1:5">
      <c r="A29" s="61"/>
      <c r="B29" s="61"/>
      <c r="C29" s="61"/>
      <c r="D29" s="61"/>
      <c r="E29" s="61"/>
    </row>
    <row r="30" spans="1:5">
      <c r="A30" s="61"/>
      <c r="B30" s="61"/>
      <c r="C30" s="61"/>
      <c r="D30" s="61"/>
      <c r="E30" s="61"/>
    </row>
    <row r="31" spans="1:5">
      <c r="A31" s="61"/>
      <c r="B31" s="61"/>
      <c r="C31" s="61"/>
      <c r="D31" s="61"/>
      <c r="E31" s="61"/>
    </row>
    <row r="32" spans="1:5">
      <c r="A32" s="69" t="s">
        <v>92</v>
      </c>
      <c r="B32" s="69"/>
      <c r="C32" s="69"/>
      <c r="D32" s="69"/>
      <c r="E32" s="69"/>
    </row>
    <row r="33" spans="1:5">
      <c r="A33" s="70" t="s">
        <v>93</v>
      </c>
      <c r="B33" s="120" t="s">
        <v>94</v>
      </c>
      <c r="C33" s="120"/>
      <c r="D33" s="120"/>
      <c r="E33" s="120"/>
    </row>
    <row r="34" spans="1:5">
      <c r="A34" s="70" t="s">
        <v>95</v>
      </c>
      <c r="B34" s="120" t="s">
        <v>96</v>
      </c>
      <c r="C34" s="120"/>
      <c r="D34" s="120"/>
      <c r="E34" s="120"/>
    </row>
    <row r="35" spans="1:5">
      <c r="A35" s="70" t="s">
        <v>97</v>
      </c>
      <c r="B35" s="120" t="s">
        <v>98</v>
      </c>
      <c r="C35" s="120"/>
      <c r="D35" s="120"/>
      <c r="E35" s="120"/>
    </row>
    <row r="36" spans="1:5">
      <c r="A36" s="69"/>
      <c r="B36" s="69"/>
      <c r="C36" s="69"/>
      <c r="D36" s="69"/>
      <c r="E36" s="69"/>
    </row>
    <row r="37" spans="1:5">
      <c r="A37" s="121" t="s">
        <v>99</v>
      </c>
      <c r="B37" s="122"/>
      <c r="C37" s="122"/>
      <c r="D37" s="122"/>
      <c r="E37" s="123"/>
    </row>
    <row r="38" spans="1:5">
      <c r="A38" s="124" t="s">
        <v>100</v>
      </c>
      <c r="B38" s="125"/>
      <c r="C38" s="125"/>
      <c r="D38" s="125"/>
      <c r="E38" s="126"/>
    </row>
    <row r="39" spans="1:5">
      <c r="A39" s="127"/>
      <c r="B39" s="128"/>
      <c r="C39" s="128"/>
      <c r="D39" s="128"/>
      <c r="E39" s="129"/>
    </row>
  </sheetData>
  <sheetProtection sheet="1" objects="1" scenarios="1"/>
  <mergeCells count="10">
    <mergeCell ref="B35:E35"/>
    <mergeCell ref="A37:E37"/>
    <mergeCell ref="A38:E38"/>
    <mergeCell ref="A39:E39"/>
    <mergeCell ref="A2:E2"/>
    <mergeCell ref="B4:B5"/>
    <mergeCell ref="C4:C5"/>
    <mergeCell ref="D4:E4"/>
    <mergeCell ref="B33:E33"/>
    <mergeCell ref="B34:E34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Risk Analysis</vt:lpstr>
      <vt:lpstr>Wenner - Ground Resistivity</vt:lpstr>
    </vt:vector>
  </TitlesOfParts>
  <Company>Trinity House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peterpd</dc:creator>
  <cp:lastModifiedBy/>
  <dcterms:created xsi:type="dcterms:W3CDTF">2013-04-16T10:49:54Z</dcterms:created>
  <dcterms:modified xsi:type="dcterms:W3CDTF">2013-04-18T11:04:00Z</dcterms:modified>
</cp:coreProperties>
</file>